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2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<sst xmlns="http://schemas.openxmlformats.org/spreadsheetml/2006/main" count="105" uniqueCount="42">
  <si>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Einflüsse auf die Wirtschaftlichkeit der Schweinemast</t>
  </si>
  <si>
    <t>Winter 2008 / 09</t>
  </si>
  <si>
    <t xml:space="preserve"> +/-</t>
  </si>
  <si>
    <t>% Ausschlachtung</t>
  </si>
  <si>
    <t>x</t>
  </si>
  <si>
    <t>kg x</t>
  </si>
  <si>
    <t xml:space="preserve"> =</t>
  </si>
  <si>
    <t>EUR / Schwein</t>
  </si>
  <si>
    <t>Endgewicht</t>
  </si>
  <si>
    <t>Schweinepeis</t>
  </si>
  <si>
    <t>MWSt.</t>
  </si>
  <si>
    <t>Futterverwertung</t>
  </si>
  <si>
    <t>EUR/dt</t>
  </si>
  <si>
    <t>Zuwachs</t>
  </si>
  <si>
    <t>Futterpreis</t>
  </si>
  <si>
    <t>EUR/dt Futterpreis</t>
  </si>
  <si>
    <t>Mastttage bei</t>
  </si>
  <si>
    <t>g Zunahmen</t>
  </si>
  <si>
    <t xml:space="preserve">Masttage Differenz </t>
  </si>
  <si>
    <t>EUR DkfL/Tag    (</t>
  </si>
  <si>
    <t>EUR/Platz/Jahr)</t>
  </si>
  <si>
    <t>% Verluste</t>
  </si>
  <si>
    <t>EUR (bei 60 kg)</t>
  </si>
  <si>
    <t xml:space="preserve"> (Wert der verendeten Tiere)</t>
  </si>
  <si>
    <t>Ct/kg Schweinepreis</t>
  </si>
  <si>
    <t>kg SG</t>
  </si>
  <si>
    <t>Schlachtgewicht</t>
  </si>
  <si>
    <t>% Magerfleisch</t>
  </si>
  <si>
    <t>Ct/% x</t>
  </si>
  <si>
    <t>Zuschlag</t>
  </si>
  <si>
    <t>EUR Baukosten</t>
  </si>
  <si>
    <t>% :</t>
  </si>
  <si>
    <t>jährliche Kosten</t>
  </si>
  <si>
    <t>Umtriebe</t>
  </si>
  <si>
    <t>% Zinsen</t>
  </si>
  <si>
    <t>EUR :</t>
  </si>
  <si>
    <t>durchschn. festgelegtes</t>
  </si>
  <si>
    <t>Kapital (Stall+Umlaufvermögen)</t>
  </si>
  <si>
    <t>% Eigenkapital</t>
  </si>
  <si>
    <t>%</t>
  </si>
  <si>
    <t>Zinsdifferenz</t>
  </si>
  <si>
    <t>Fremdkapital - Eigenkapital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</si>
</sst>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workbookViewId="0" topLeftCell="A1">
      <selection activeCell="C5" sqref="C5"/>
    </sheetView>
  </sheetViews>
  <sheetFormatPr defaultColWidth="11.421875" defaultRowHeight="12.75"/>
  <cols>
    <col min="1" max="1" width="5.140625" style="2" customWidth="1"/>
    <col min="2" max="2" width="5.7109375" style="6" customWidth="1"/>
    <col min="3" max="3" width="6.57421875" style="1" customWidth="1"/>
    <col min="4" max="4" width="3.140625" style="1" customWidth="1"/>
    <col min="5" max="5" width="11.421875" style="1" customWidth="1"/>
    <col min="6" max="6" width="12.421875" style="1" customWidth="1"/>
    <col min="7" max="7" width="3.421875" style="1" hidden="1" customWidth="1"/>
    <col min="8" max="8" width="7.57421875" style="1" hidden="1" customWidth="1"/>
    <col min="9" max="9" width="7.140625" style="1" hidden="1" customWidth="1"/>
    <col min="10" max="10" width="7.8515625" style="1" hidden="1" customWidth="1"/>
    <col min="11" max="11" width="5.140625" style="1" hidden="1" customWidth="1"/>
    <col min="12" max="13" width="8.00390625" style="1" hidden="1" customWidth="1"/>
    <col min="14" max="14" width="8.421875" style="1" hidden="1" customWidth="1"/>
    <col min="15" max="15" width="3.8515625" style="1" customWidth="1"/>
    <col min="16" max="16" width="4.57421875" style="1" customWidth="1"/>
    <col min="17" max="17" width="7.8515625" style="1" customWidth="1"/>
    <col min="18" max="16384" width="11.421875" style="1" customWidth="1"/>
  </cols>
  <sheetData>
    <row r="1" ht="20.25">
      <c r="A1" s="9" t="s">
        <v>0</v>
      </c>
    </row>
    <row r="2" spans="1:10" ht="15">
      <c r="A2" s="1" t="s">
        <v>1</v>
      </c>
      <c r="J2" s="3"/>
    </row>
    <row r="3" spans="1:18" ht="20.25">
      <c r="A3" s="2">
        <v>1</v>
      </c>
      <c r="B3" s="6" t="s">
        <v>2</v>
      </c>
      <c r="C3" s="10">
        <v>1</v>
      </c>
      <c r="D3" s="4"/>
      <c r="E3" s="4" t="s">
        <v>3</v>
      </c>
      <c r="G3" s="1" t="s">
        <v>4</v>
      </c>
      <c r="H3" s="1">
        <v>118</v>
      </c>
      <c r="I3" s="1" t="s">
        <v>5</v>
      </c>
      <c r="J3" s="3">
        <v>1.5</v>
      </c>
      <c r="K3" s="1" t="s">
        <v>4</v>
      </c>
      <c r="M3" s="1">
        <v>1.107</v>
      </c>
      <c r="O3" s="1" t="s">
        <v>6</v>
      </c>
      <c r="P3" s="4" t="s">
        <v>2</v>
      </c>
      <c r="Q3" s="7">
        <f>+C3/100*H3*J3*M3</f>
        <v>1.95939</v>
      </c>
      <c r="R3" s="4" t="s">
        <v>7</v>
      </c>
    </row>
    <row r="4" spans="3:18" ht="7.5" customHeight="1">
      <c r="C4" s="8"/>
      <c r="D4" s="4"/>
      <c r="E4" s="4"/>
      <c r="H4" s="1" t="s">
        <v>8</v>
      </c>
      <c r="J4" s="3" t="s">
        <v>9</v>
      </c>
      <c r="M4" s="1" t="s">
        <v>10</v>
      </c>
      <c r="P4" s="4"/>
      <c r="Q4" s="7"/>
      <c r="R4" s="4"/>
    </row>
    <row r="5" spans="1:18" ht="20.25">
      <c r="A5" s="2">
        <f>+A3+1</f>
        <v>2</v>
      </c>
      <c r="B5" s="6" t="s">
        <v>2</v>
      </c>
      <c r="C5" s="10">
        <v>0.1</v>
      </c>
      <c r="D5" s="4"/>
      <c r="E5" s="4" t="s">
        <v>11</v>
      </c>
      <c r="G5" s="1" t="s">
        <v>4</v>
      </c>
      <c r="H5" s="1">
        <f>+H3-30</f>
        <v>88</v>
      </c>
      <c r="I5" s="1" t="s">
        <v>5</v>
      </c>
      <c r="J5" s="1">
        <v>21</v>
      </c>
      <c r="K5" s="1" t="s">
        <v>12</v>
      </c>
      <c r="O5" s="1" t="s">
        <v>6</v>
      </c>
      <c r="P5" s="4" t="s">
        <v>2</v>
      </c>
      <c r="Q5" s="7">
        <f>+C5*H5*J5/100</f>
        <v>1.848</v>
      </c>
      <c r="R5" s="4" t="s">
        <v>7</v>
      </c>
    </row>
    <row r="6" spans="3:18" ht="7.5" customHeight="1">
      <c r="C6" s="8"/>
      <c r="D6" s="4"/>
      <c r="E6" s="4"/>
      <c r="H6" s="1" t="s">
        <v>13</v>
      </c>
      <c r="J6" s="1" t="s">
        <v>14</v>
      </c>
      <c r="P6" s="4"/>
      <c r="Q6" s="7"/>
      <c r="R6" s="4"/>
    </row>
    <row r="7" spans="1:18" ht="20.25">
      <c r="A7" s="2">
        <f>+A5+1</f>
        <v>3</v>
      </c>
      <c r="B7" s="6" t="s">
        <v>2</v>
      </c>
      <c r="C7" s="10">
        <v>1</v>
      </c>
      <c r="D7" s="4"/>
      <c r="E7" s="4" t="s">
        <v>15</v>
      </c>
      <c r="G7" s="1" t="s">
        <v>4</v>
      </c>
      <c r="H7" s="1">
        <f>+H5</f>
        <v>88</v>
      </c>
      <c r="I7" s="1" t="s">
        <v>5</v>
      </c>
      <c r="J7" s="5">
        <v>3</v>
      </c>
      <c r="O7" s="1" t="s">
        <v>6</v>
      </c>
      <c r="P7" s="4" t="s">
        <v>2</v>
      </c>
      <c r="Q7" s="7">
        <f>+C7*H7*J7/100</f>
        <v>2.64</v>
      </c>
      <c r="R7" s="4" t="s">
        <v>7</v>
      </c>
    </row>
    <row r="8" spans="3:18" ht="7.5" customHeight="1">
      <c r="C8" s="8"/>
      <c r="D8" s="4"/>
      <c r="E8" s="4"/>
      <c r="H8" s="1" t="s">
        <v>13</v>
      </c>
      <c r="J8" s="1" t="s">
        <v>11</v>
      </c>
      <c r="P8" s="4"/>
      <c r="Q8" s="7"/>
      <c r="R8" s="4"/>
    </row>
    <row r="9" spans="3:18" ht="7.5" customHeight="1">
      <c r="C9" s="8"/>
      <c r="D9" s="4"/>
      <c r="E9" s="4"/>
      <c r="H9" s="5">
        <f>+H7/K9*1000</f>
        <v>125.71428571428572</v>
      </c>
      <c r="I9" s="1" t="s">
        <v>16</v>
      </c>
      <c r="K9" s="1">
        <v>700</v>
      </c>
      <c r="L9" s="1" t="s">
        <v>17</v>
      </c>
      <c r="P9" s="4"/>
      <c r="Q9" s="7"/>
      <c r="R9" s="4"/>
    </row>
    <row r="10" spans="1:18" ht="20.25">
      <c r="A10" s="2">
        <f>+A7+1</f>
        <v>4</v>
      </c>
      <c r="B10" s="6" t="s">
        <v>2</v>
      </c>
      <c r="C10" s="10">
        <v>50</v>
      </c>
      <c r="D10" s="4"/>
      <c r="E10" s="4" t="s">
        <v>17</v>
      </c>
      <c r="H10" s="5">
        <f>+H7/K10*1000</f>
        <v>117.33333333333333</v>
      </c>
      <c r="I10" s="1" t="s">
        <v>16</v>
      </c>
      <c r="K10" s="1">
        <f>+K9+C10</f>
        <v>750</v>
      </c>
      <c r="L10" s="1" t="s">
        <v>17</v>
      </c>
      <c r="O10" s="1" t="s">
        <v>6</v>
      </c>
      <c r="P10" s="4" t="s">
        <v>2</v>
      </c>
      <c r="Q10" s="7">
        <f>+H11*H12</f>
        <v>1.3776908023483387</v>
      </c>
      <c r="R10" s="4" t="s">
        <v>7</v>
      </c>
    </row>
    <row r="11" spans="3:18" ht="7.5" customHeight="1">
      <c r="C11" s="8"/>
      <c r="D11" s="4"/>
      <c r="E11" s="4"/>
      <c r="G11" s="1" t="s">
        <v>6</v>
      </c>
      <c r="H11" s="5">
        <f>+H9-H10</f>
        <v>8.380952380952394</v>
      </c>
      <c r="I11" s="1" t="s">
        <v>18</v>
      </c>
      <c r="P11" s="4"/>
      <c r="Q11" s="7"/>
      <c r="R11" s="4"/>
    </row>
    <row r="12" spans="3:18" ht="7.5" customHeight="1">
      <c r="C12" s="8"/>
      <c r="D12" s="4"/>
      <c r="E12" s="4"/>
      <c r="G12" s="1" t="s">
        <v>4</v>
      </c>
      <c r="H12" s="1">
        <f>+L12/365</f>
        <v>0.1643835616438356</v>
      </c>
      <c r="I12" s="1" t="s">
        <v>19</v>
      </c>
      <c r="L12" s="1">
        <v>60</v>
      </c>
      <c r="M12" s="1" t="s">
        <v>20</v>
      </c>
      <c r="P12" s="4"/>
      <c r="Q12" s="7"/>
      <c r="R12" s="4"/>
    </row>
    <row r="13" spans="1:18" ht="20.25">
      <c r="A13" s="2">
        <f>+A10+1</f>
        <v>5</v>
      </c>
      <c r="B13" s="6" t="s">
        <v>2</v>
      </c>
      <c r="C13" s="10">
        <v>1</v>
      </c>
      <c r="D13" s="4"/>
      <c r="E13" s="4" t="s">
        <v>21</v>
      </c>
      <c r="G13" s="1" t="s">
        <v>4</v>
      </c>
      <c r="H13" s="1">
        <v>80</v>
      </c>
      <c r="I13" s="1" t="s">
        <v>22</v>
      </c>
      <c r="O13" s="1" t="s">
        <v>6</v>
      </c>
      <c r="P13" s="4" t="s">
        <v>2</v>
      </c>
      <c r="Q13" s="7">
        <f>+C13*H13/100</f>
        <v>0.8</v>
      </c>
      <c r="R13" s="4" t="s">
        <v>7</v>
      </c>
    </row>
    <row r="14" spans="3:18" ht="7.5" customHeight="1">
      <c r="C14" s="8"/>
      <c r="D14" s="4"/>
      <c r="E14" s="4"/>
      <c r="H14" s="1" t="s">
        <v>23</v>
      </c>
      <c r="P14" s="4"/>
      <c r="Q14" s="7"/>
      <c r="R14" s="4"/>
    </row>
    <row r="15" spans="1:18" ht="20.25">
      <c r="A15" s="2">
        <f>+A13+1</f>
        <v>6</v>
      </c>
      <c r="B15" s="6" t="s">
        <v>2</v>
      </c>
      <c r="C15" s="10">
        <v>1</v>
      </c>
      <c r="D15" s="4"/>
      <c r="E15" s="4" t="s">
        <v>24</v>
      </c>
      <c r="G15" s="1" t="s">
        <v>4</v>
      </c>
      <c r="H15" s="5">
        <f>+H3*0.79</f>
        <v>93.22</v>
      </c>
      <c r="I15" s="1" t="s">
        <v>25</v>
      </c>
      <c r="K15" s="1" t="s">
        <v>4</v>
      </c>
      <c r="M15" s="1">
        <f>+M3</f>
        <v>1.107</v>
      </c>
      <c r="O15" s="1" t="s">
        <v>6</v>
      </c>
      <c r="P15" s="4" t="s">
        <v>2</v>
      </c>
      <c r="Q15" s="7">
        <f>+C15*H15/100*M15</f>
        <v>1.0319454000000001</v>
      </c>
      <c r="R15" s="4" t="s">
        <v>7</v>
      </c>
    </row>
    <row r="16" spans="3:18" ht="7.5" customHeight="1">
      <c r="C16" s="8"/>
      <c r="D16" s="4"/>
      <c r="E16" s="4"/>
      <c r="H16" s="1" t="s">
        <v>26</v>
      </c>
      <c r="M16" s="1" t="s">
        <v>10</v>
      </c>
      <c r="P16" s="4"/>
      <c r="Q16" s="7"/>
      <c r="R16" s="4"/>
    </row>
    <row r="17" spans="1:18" ht="20.25">
      <c r="A17" s="2">
        <f>+A15+1</f>
        <v>7</v>
      </c>
      <c r="B17" s="6" t="s">
        <v>2</v>
      </c>
      <c r="C17" s="10">
        <v>1</v>
      </c>
      <c r="D17" s="4"/>
      <c r="E17" s="4" t="s">
        <v>27</v>
      </c>
      <c r="G17" s="1" t="s">
        <v>4</v>
      </c>
      <c r="H17" s="5">
        <f>+H15</f>
        <v>93.22</v>
      </c>
      <c r="I17" s="1" t="s">
        <v>5</v>
      </c>
      <c r="J17" s="1">
        <v>3</v>
      </c>
      <c r="K17" s="1" t="s">
        <v>28</v>
      </c>
      <c r="M17" s="1">
        <f>+M15</f>
        <v>1.107</v>
      </c>
      <c r="O17" s="1" t="s">
        <v>6</v>
      </c>
      <c r="P17" s="4" t="s">
        <v>2</v>
      </c>
      <c r="Q17" s="7">
        <f>+C17*H17*J17/100*M17</f>
        <v>3.0958361999999995</v>
      </c>
      <c r="R17" s="4" t="s">
        <v>7</v>
      </c>
    </row>
    <row r="18" spans="3:18" ht="7.5" customHeight="1">
      <c r="C18" s="8"/>
      <c r="D18" s="4"/>
      <c r="E18" s="4"/>
      <c r="H18" s="1" t="s">
        <v>26</v>
      </c>
      <c r="K18" s="1" t="s">
        <v>29</v>
      </c>
      <c r="M18" s="1" t="s">
        <v>10</v>
      </c>
      <c r="P18" s="4"/>
      <c r="Q18" s="7"/>
      <c r="R18" s="4"/>
    </row>
    <row r="19" spans="1:18" ht="20.25">
      <c r="A19" s="2">
        <f>+A17+1</f>
        <v>8</v>
      </c>
      <c r="B19" s="6" t="s">
        <v>2</v>
      </c>
      <c r="C19" s="10">
        <v>50</v>
      </c>
      <c r="D19" s="4"/>
      <c r="E19" s="4" t="s">
        <v>30</v>
      </c>
      <c r="G19" s="1" t="s">
        <v>4</v>
      </c>
      <c r="H19" s="1">
        <v>11</v>
      </c>
      <c r="I19" s="1" t="s">
        <v>31</v>
      </c>
      <c r="K19" s="1">
        <v>2.5</v>
      </c>
      <c r="O19" s="1" t="s">
        <v>6</v>
      </c>
      <c r="P19" s="4" t="s">
        <v>2</v>
      </c>
      <c r="Q19" s="7">
        <f>+C19*H19/100/K19</f>
        <v>2.2</v>
      </c>
      <c r="R19" s="4" t="s">
        <v>7</v>
      </c>
    </row>
    <row r="20" spans="3:18" ht="7.5" customHeight="1">
      <c r="C20" s="8"/>
      <c r="D20" s="4"/>
      <c r="E20" s="4"/>
      <c r="H20" s="1" t="s">
        <v>32</v>
      </c>
      <c r="K20" s="1" t="s">
        <v>33</v>
      </c>
      <c r="P20" s="4"/>
      <c r="Q20" s="7"/>
      <c r="R20" s="4"/>
    </row>
    <row r="21" spans="1:18" ht="20.25">
      <c r="A21" s="2">
        <f>+A19+1</f>
        <v>9</v>
      </c>
      <c r="B21" s="6" t="s">
        <v>2</v>
      </c>
      <c r="C21" s="10">
        <v>1</v>
      </c>
      <c r="D21" s="4"/>
      <c r="E21" s="4" t="s">
        <v>34</v>
      </c>
      <c r="G21" s="1" t="s">
        <v>4</v>
      </c>
      <c r="H21" s="1">
        <f>230+110</f>
        <v>340</v>
      </c>
      <c r="I21" s="1" t="s">
        <v>35</v>
      </c>
      <c r="K21" s="1">
        <f>+K19</f>
        <v>2.5</v>
      </c>
      <c r="O21" s="1" t="s">
        <v>6</v>
      </c>
      <c r="P21" s="4" t="s">
        <v>2</v>
      </c>
      <c r="Q21" s="7">
        <f>+C21*H21/100/K21</f>
        <v>1.3599999999999999</v>
      </c>
      <c r="R21" s="4" t="s">
        <v>7</v>
      </c>
    </row>
    <row r="22" spans="3:18" ht="7.5" customHeight="1">
      <c r="C22" s="8"/>
      <c r="D22" s="4"/>
      <c r="E22" s="4"/>
      <c r="G22" s="1" t="s">
        <v>36</v>
      </c>
      <c r="K22" s="1" t="s">
        <v>33</v>
      </c>
      <c r="P22" s="4"/>
      <c r="Q22" s="7"/>
      <c r="R22" s="4"/>
    </row>
    <row r="23" spans="3:18" ht="7.5" customHeight="1">
      <c r="C23" s="8"/>
      <c r="D23" s="4"/>
      <c r="E23" s="4"/>
      <c r="H23" s="1" t="s">
        <v>37</v>
      </c>
      <c r="P23" s="4"/>
      <c r="Q23" s="7"/>
      <c r="R23" s="4"/>
    </row>
    <row r="24" spans="1:18" ht="20.25">
      <c r="A24" s="2">
        <f>+A21+1</f>
        <v>10</v>
      </c>
      <c r="B24" s="6" t="s">
        <v>2</v>
      </c>
      <c r="C24" s="10">
        <v>10</v>
      </c>
      <c r="D24" s="4"/>
      <c r="E24" s="4" t="s">
        <v>38</v>
      </c>
      <c r="G24" s="1" t="s">
        <v>4</v>
      </c>
      <c r="H24" s="1">
        <f>+H21</f>
        <v>340</v>
      </c>
      <c r="I24" s="1" t="s">
        <v>35</v>
      </c>
      <c r="J24" s="1">
        <f>+K21</f>
        <v>2.5</v>
      </c>
      <c r="K24" s="1" t="s">
        <v>4</v>
      </c>
      <c r="L24" s="1">
        <v>3</v>
      </c>
      <c r="M24" s="1" t="s">
        <v>39</v>
      </c>
      <c r="O24" s="1" t="s">
        <v>6</v>
      </c>
      <c r="P24" s="4" t="s">
        <v>2</v>
      </c>
      <c r="Q24" s="7">
        <f>+H24*L24/100/J24*C24/100</f>
        <v>0.408</v>
      </c>
      <c r="R24" s="4" t="s">
        <v>7</v>
      </c>
    </row>
    <row r="25" spans="11:18" ht="15.75">
      <c r="K25" s="1" t="s">
        <v>40</v>
      </c>
      <c r="P25" s="4"/>
      <c r="Q25" s="4"/>
      <c r="R25" s="4"/>
    </row>
    <row r="26" ht="15">
      <c r="K26" s="1" t="s">
        <v>41</v>
      </c>
    </row>
  </sheetData>
  <sheetProtection sheet="1" objects="1" scenarios="1" selectLockedCells="1"/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&amp;CDetlef Groß, DLR Westerwald-Osteifel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2009-01-21T14:55:27Z</cp:lastPrinted>
  <dcterms:created xsi:type="dcterms:W3CDTF">2004-02-11T15:19:20Z</dcterms:created>
  <dcterms:modified xsi:type="dcterms:W3CDTF">2009-04-30T06:54:59Z</dcterms:modified>
  <cp:category/>
  <cp:version/>
  <cp:contentType/>
  <cp:contentStatus/>
</cp:coreProperties>
</file>